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1"/>
  </bookViews>
  <sheets>
    <sheet name="Chart1" sheetId="1" r:id="rId1"/>
    <sheet name="TimeSun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<sst xmlns="http://schemas.openxmlformats.org/spreadsheetml/2006/main" count="15" uniqueCount="14">
  <si>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Sunlight</t>
  </si>
  <si>
    <t>Time in the sun - by radius</t>
  </si>
  <si>
    <t>Equitorial orbit</t>
  </si>
  <si>
    <t>Altitude</t>
  </si>
  <si>
    <t>Radius</t>
  </si>
  <si>
    <t>A</t>
  </si>
  <si>
    <t>Asin(Re/Ro)</t>
  </si>
  <si>
    <t>Z offset</t>
  </si>
  <si>
    <t>X Rad E</t>
  </si>
  <si>
    <t>Equinox</t>
  </si>
  <si>
    <t>Solstice</t>
  </si>
  <si>
    <t>A (solst)</t>
  </si>
  <si>
    <t>orbit,-surf</t>
  </si>
  <si>
    <t>Hours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</si>
</sst>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Sun time vs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TimeSun!$C$5</c:f>
              <c:strCache>
                <c:ptCount val="1"/>
                <c:pt idx="0">
                  <c:v>Equinox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TimeSun!$B$6:$B$28</c:f>
              <c:numCache>
                <c:ptCount val="23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800</c:v>
                </c:pt>
                <c:pt idx="12">
                  <c:v>1400</c:v>
                </c:pt>
                <c:pt idx="13">
                  <c:v>2000</c:v>
                </c:pt>
                <c:pt idx="14">
                  <c:v>4000</c:v>
                </c:pt>
                <c:pt idx="15">
                  <c:v>6378</c:v>
                </c:pt>
                <c:pt idx="16">
                  <c:v>8100</c:v>
                </c:pt>
                <c:pt idx="17">
                  <c:v>9500</c:v>
                </c:pt>
                <c:pt idx="18">
                  <c:v>9600</c:v>
                </c:pt>
                <c:pt idx="19">
                  <c:v>9620</c:v>
                </c:pt>
                <c:pt idx="20">
                  <c:v>12756</c:v>
                </c:pt>
                <c:pt idx="21">
                  <c:v>19134</c:v>
                </c:pt>
                <c:pt idx="22">
                  <c:v>33000</c:v>
                </c:pt>
              </c:numCache>
            </c:numRef>
          </c:xVal>
          <c:yVal>
            <c:numRef>
              <c:f>TimeSun!$C$6:$C$28</c:f>
              <c:numCache>
                <c:ptCount val="23"/>
                <c:pt idx="0">
                  <c:v>0.5786936600883257</c:v>
                </c:pt>
                <c:pt idx="1">
                  <c:v>0.5877038193299482</c:v>
                </c:pt>
                <c:pt idx="2">
                  <c:v>0.5957727469918158</c:v>
                </c:pt>
                <c:pt idx="3">
                  <c:v>0.6031233686054623</c:v>
                </c:pt>
                <c:pt idx="4">
                  <c:v>0.6099015036097346</c:v>
                </c:pt>
                <c:pt idx="5">
                  <c:v>0.6162088397298096</c:v>
                </c:pt>
                <c:pt idx="6">
                  <c:v>0.6221197101563414</c:v>
                </c:pt>
                <c:pt idx="7">
                  <c:v>0.6276904548863969</c:v>
                </c:pt>
                <c:pt idx="8">
                  <c:v>0.6329650198900816</c:v>
                </c:pt>
                <c:pt idx="9">
                  <c:v>0.6379784931218473</c:v>
                </c:pt>
                <c:pt idx="10">
                  <c:v>0.6427594375301995</c:v>
                </c:pt>
                <c:pt idx="11">
                  <c:v>0.6517144707836597</c:v>
                </c:pt>
                <c:pt idx="12">
                  <c:v>0.6939705079952887</c:v>
                </c:pt>
                <c:pt idx="13">
                  <c:v>0.7245715018431859</c:v>
                </c:pt>
                <c:pt idx="14">
                  <c:v>0.7893298324624137</c:v>
                </c:pt>
                <c:pt idx="15">
                  <c:v>0.8333333333333333</c:v>
                </c:pt>
                <c:pt idx="16">
                  <c:v>0.8547903807356233</c:v>
                </c:pt>
                <c:pt idx="17">
                  <c:v>0.8684236785145344</c:v>
                </c:pt>
                <c:pt idx="18">
                  <c:v>0.8692969839667783</c:v>
                </c:pt>
                <c:pt idx="19">
                  <c:v>0.8694702106757755</c:v>
                </c:pt>
                <c:pt idx="20">
                  <c:v>0.8918265520306072</c:v>
                </c:pt>
                <c:pt idx="21">
                  <c:v>0.9195693767448337</c:v>
                </c:pt>
                <c:pt idx="22">
                  <c:v>0.9482156666499886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TimeSun!$D$5</c:f>
              <c:strCache>
                <c:ptCount val="1"/>
                <c:pt idx="0">
                  <c:v>Solstice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TimeSun!$B$6:$B$28</c:f>
              <c:numCache>
                <c:ptCount val="23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800</c:v>
                </c:pt>
                <c:pt idx="12">
                  <c:v>1400</c:v>
                </c:pt>
                <c:pt idx="13">
                  <c:v>2000</c:v>
                </c:pt>
                <c:pt idx="14">
                  <c:v>4000</c:v>
                </c:pt>
                <c:pt idx="15">
                  <c:v>6378</c:v>
                </c:pt>
                <c:pt idx="16">
                  <c:v>8100</c:v>
                </c:pt>
                <c:pt idx="17">
                  <c:v>9500</c:v>
                </c:pt>
                <c:pt idx="18">
                  <c:v>9600</c:v>
                </c:pt>
                <c:pt idx="19">
                  <c:v>9620</c:v>
                </c:pt>
                <c:pt idx="20">
                  <c:v>12756</c:v>
                </c:pt>
                <c:pt idx="21">
                  <c:v>19134</c:v>
                </c:pt>
                <c:pt idx="22">
                  <c:v>33000</c:v>
                </c:pt>
              </c:numCache>
            </c:numRef>
          </c:xVal>
          <c:yVal>
            <c:numRef>
              <c:f>TimeSun!$D$6:$D$28</c:f>
              <c:numCache>
                <c:ptCount val="23"/>
                <c:pt idx="0">
                  <c:v>0.6549718416488886</c:v>
                </c:pt>
                <c:pt idx="1">
                  <c:v>0.6603500058465194</c:v>
                </c:pt>
                <c:pt idx="2">
                  <c:v>0.6654990221082051</c:v>
                </c:pt>
                <c:pt idx="3">
                  <c:v>0.6704407248202684</c:v>
                </c:pt>
                <c:pt idx="4">
                  <c:v>0.6751936684197082</c:v>
                </c:pt>
                <c:pt idx="5">
                  <c:v>0.6797737851260092</c:v>
                </c:pt>
                <c:pt idx="6">
                  <c:v>0.6841948815616214</c:v>
                </c:pt>
                <c:pt idx="7">
                  <c:v>0.6884690201004965</c:v>
                </c:pt>
                <c:pt idx="8">
                  <c:v>0.6926068161118348</c:v>
                </c:pt>
                <c:pt idx="9">
                  <c:v>0.6966176727622768</c:v>
                </c:pt>
                <c:pt idx="10">
                  <c:v>0.7005099687323666</c:v>
                </c:pt>
                <c:pt idx="11">
                  <c:v>0.7079681532890412</c:v>
                </c:pt>
                <c:pt idx="12">
                  <c:v>0.7457317122534887</c:v>
                </c:pt>
                <c:pt idx="13">
                  <c:v>0.7753987521139722</c:v>
                </c:pt>
                <c:pt idx="14">
                  <c:v>0.8451015209076381</c:v>
                </c:pt>
                <c:pt idx="15">
                  <c:v>0.9024590213339637</c:v>
                </c:pt>
                <c:pt idx="16">
                  <c:v>0.9400393472890963</c:v>
                </c:pt>
                <c:pt idx="17">
                  <c:v>0.9845556655356211</c:v>
                </c:pt>
                <c:pt idx="18">
                  <c:v>0.9941393618626362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yVal>
          <c:smooth val="1"/>
        </c:ser>
        <c:axId val="12794330"/>
        <c:axId val="26325083"/>
      </c:scatterChart>
      <c:valAx>
        <c:axId val="1279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25083"/>
        <c:crosses val="autoZero"/>
        <c:crossBetween val="midCat"/>
        <c:dispUnits/>
      </c:valAx>
      <c:valAx>
        <c:axId val="26325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in Sunlight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943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E1" sqref="E1"/>
    </sheetView>
  </sheetViews>
  <sheetFormatPr defaultColWidth="9.140625" defaultRowHeight="12.75"/>
  <cols>
    <col min="3" max="3" width="12.00390625" style="0" customWidth="1"/>
  </cols>
  <sheetData>
    <row r="1" spans="1:4" ht="12.75">
      <c r="A1" t="s">
        <v>0</v>
      </c>
      <c r="D1">
        <v>23.5</v>
      </c>
    </row>
    <row r="3" spans="1:8" ht="12.75">
      <c r="A3" t="s">
        <v>1</v>
      </c>
      <c r="D3">
        <f>PI()*D1/180</f>
        <v>0.41015237421866746</v>
      </c>
      <c r="H3">
        <f>SIN(D3)</f>
        <v>0.3987490689252462</v>
      </c>
    </row>
    <row r="4" spans="1:6" ht="12.75">
      <c r="A4" t="s">
        <v>2</v>
      </c>
      <c r="C4" t="s">
        <v>0</v>
      </c>
      <c r="E4" t="s">
        <v>13</v>
      </c>
      <c r="F4" t="s">
        <v>6</v>
      </c>
    </row>
    <row r="5" spans="1:10" ht="12.75">
      <c r="A5" t="s">
        <v>4</v>
      </c>
      <c r="B5" t="s">
        <v>3</v>
      </c>
      <c r="C5" t="s">
        <v>9</v>
      </c>
      <c r="D5" t="s">
        <v>10</v>
      </c>
      <c r="F5" t="s">
        <v>5</v>
      </c>
      <c r="H5" t="s">
        <v>7</v>
      </c>
      <c r="I5" t="s">
        <v>8</v>
      </c>
      <c r="J5" t="s">
        <v>11</v>
      </c>
    </row>
    <row r="6" spans="1:10" ht="12.75">
      <c r="A6">
        <f>B6+A$29</f>
        <v>6578</v>
      </c>
      <c r="B6">
        <v>200</v>
      </c>
      <c r="C6" s="2">
        <f aca="true" t="shared" si="0" ref="C6:C16">1-F6/PI()</f>
        <v>0.5786936600883257</v>
      </c>
      <c r="D6" s="2">
        <f aca="true" t="shared" si="1" ref="D6:D28">1-J6/PI()</f>
        <v>0.6549718416488886</v>
      </c>
      <c r="E6" s="3">
        <f aca="true" t="shared" si="2" ref="E6:E20">24*D6</f>
        <v>15.719324199573325</v>
      </c>
      <c r="F6" s="1">
        <f>ASIN(A$29/A6)</f>
        <v>1.3235729023773204</v>
      </c>
      <c r="G6" s="2">
        <f aca="true" t="shared" si="3" ref="G6:G16">D6/C6</f>
        <v>1.1318109853647276</v>
      </c>
      <c r="H6" s="4">
        <f>A6*H$3</f>
        <v>2622.9713753902693</v>
      </c>
      <c r="I6" s="4">
        <f>SQRT(A$29*A$29-H6*H6)</f>
        <v>5813.6825819684445</v>
      </c>
      <c r="J6" s="1">
        <f>ASIN(I6/A6)</f>
        <v>1.0839379275574677</v>
      </c>
    </row>
    <row r="7" spans="1:10" ht="12.75">
      <c r="A7">
        <f>B7+A$29</f>
        <v>6628</v>
      </c>
      <c r="B7">
        <v>250</v>
      </c>
      <c r="C7" s="2">
        <f t="shared" si="0"/>
        <v>0.5877038193299482</v>
      </c>
      <c r="D7" s="2">
        <f t="shared" si="1"/>
        <v>0.6603500058465194</v>
      </c>
      <c r="E7" s="3">
        <f t="shared" si="2"/>
        <v>15.848400140316464</v>
      </c>
      <c r="F7" s="1">
        <f>ASIN(A$29/A7)</f>
        <v>1.2952666522961649</v>
      </c>
      <c r="G7" s="2">
        <f t="shared" si="3"/>
        <v>1.1236101997761327</v>
      </c>
      <c r="H7" s="4">
        <f>A7*H$3</f>
        <v>2642.908828836532</v>
      </c>
      <c r="I7" s="4">
        <f>SQRT(A$29*A$29-H7*H7)</f>
        <v>5804.64614963375</v>
      </c>
      <c r="J7" s="1">
        <f>ASIN(I7/A7)</f>
        <v>1.0670419264243909</v>
      </c>
    </row>
    <row r="8" spans="1:10" ht="12.75">
      <c r="A8">
        <f>B8+A$29</f>
        <v>6678</v>
      </c>
      <c r="B8">
        <v>300</v>
      </c>
      <c r="C8" s="2">
        <f t="shared" si="0"/>
        <v>0.5957727469918158</v>
      </c>
      <c r="D8" s="2">
        <f t="shared" si="1"/>
        <v>0.6654990221082051</v>
      </c>
      <c r="E8" s="3">
        <f t="shared" si="2"/>
        <v>15.971976530596923</v>
      </c>
      <c r="F8" s="1">
        <f>ASIN(A$29/A8)</f>
        <v>1.269917368431294</v>
      </c>
      <c r="G8" s="2">
        <f t="shared" si="3"/>
        <v>1.117035019591702</v>
      </c>
      <c r="H8" s="4">
        <f>A8*H$3</f>
        <v>2662.846282282794</v>
      </c>
      <c r="I8" s="4">
        <f>SQRT(A$29*A$29-H8*H8)</f>
        <v>5795.527040479813</v>
      </c>
      <c r="J8" s="1">
        <f>ASIN(I8/A8)</f>
        <v>1.0508658147634644</v>
      </c>
    </row>
    <row r="9" spans="1:10" ht="12.75">
      <c r="A9">
        <f>B9+A$29</f>
        <v>6728</v>
      </c>
      <c r="B9">
        <f aca="true" t="shared" si="4" ref="B9:B16">50+B8</f>
        <v>350</v>
      </c>
      <c r="C9" s="2">
        <f t="shared" si="0"/>
        <v>0.6031233686054623</v>
      </c>
      <c r="D9" s="2">
        <f t="shared" si="1"/>
        <v>0.6704407248202684</v>
      </c>
      <c r="E9" s="3">
        <f t="shared" si="2"/>
        <v>16.09057739568644</v>
      </c>
      <c r="F9" s="1">
        <f>ASIN(A$29/A9)</f>
        <v>1.2468247095705438</v>
      </c>
      <c r="G9" s="2">
        <f t="shared" si="3"/>
        <v>1.1116145712782723</v>
      </c>
      <c r="H9" s="4">
        <f>A9*H$3</f>
        <v>2682.7837357290564</v>
      </c>
      <c r="I9" s="4">
        <f>SQRT(A$29*A$29-H9*H9)</f>
        <v>5786.324863616599</v>
      </c>
      <c r="J9" s="1">
        <f>ASIN(I9/A9)</f>
        <v>1.035340997827022</v>
      </c>
    </row>
    <row r="10" spans="1:10" ht="12.75">
      <c r="A10">
        <f>B10+A$29</f>
        <v>6778</v>
      </c>
      <c r="B10">
        <f t="shared" si="4"/>
        <v>400</v>
      </c>
      <c r="C10" s="2">
        <f t="shared" si="0"/>
        <v>0.6099015036097346</v>
      </c>
      <c r="D10" s="2">
        <f t="shared" si="1"/>
        <v>0.6751936684197082</v>
      </c>
      <c r="E10" s="3">
        <f t="shared" si="2"/>
        <v>16.204648042072996</v>
      </c>
      <c r="F10" s="1">
        <f>ASIN(A$29/A10)</f>
        <v>1.2255305704360822</v>
      </c>
      <c r="G10" s="2">
        <f t="shared" si="3"/>
        <v>1.1070536216479847</v>
      </c>
      <c r="H10" s="4">
        <f>A10*H$3</f>
        <v>2702.7211891753186</v>
      </c>
      <c r="I10" s="4">
        <f>SQRT(A$29*A$29-H10*H10)</f>
        <v>5777.03922209143</v>
      </c>
      <c r="J10" s="1">
        <f>ASIN(I10/A10)</f>
        <v>1.0204091851320953</v>
      </c>
    </row>
    <row r="11" spans="1:10" ht="12.75">
      <c r="A11">
        <f>B11+A$29</f>
        <v>6828</v>
      </c>
      <c r="B11">
        <f t="shared" si="4"/>
        <v>450</v>
      </c>
      <c r="C11" s="2">
        <f t="shared" si="0"/>
        <v>0.6162088397298096</v>
      </c>
      <c r="D11" s="2">
        <f t="shared" si="1"/>
        <v>0.6797737851260092</v>
      </c>
      <c r="E11" s="3">
        <f t="shared" si="2"/>
        <v>16.31457084302422</v>
      </c>
      <c r="F11" s="1">
        <f>ASIN(A$29/A11)</f>
        <v>1.205715489617533</v>
      </c>
      <c r="G11" s="2">
        <f t="shared" si="3"/>
        <v>1.1031548742859176</v>
      </c>
      <c r="H11" s="4">
        <f>A11*H$3</f>
        <v>2722.658642621581</v>
      </c>
      <c r="I11" s="4">
        <f>SQRT(A$29*A$29-H11*H11)</f>
        <v>5767.669712783319</v>
      </c>
      <c r="J11" s="1">
        <f>ASIN(I11/A11)</f>
        <v>1.006020324134996</v>
      </c>
    </row>
    <row r="12" spans="1:10" ht="12.75">
      <c r="A12">
        <f>B12+A$29</f>
        <v>6878</v>
      </c>
      <c r="B12">
        <f t="shared" si="4"/>
        <v>500</v>
      </c>
      <c r="C12" s="2">
        <f t="shared" si="0"/>
        <v>0.6221197101563414</v>
      </c>
      <c r="D12" s="2">
        <f t="shared" si="1"/>
        <v>0.6841948815616214</v>
      </c>
      <c r="E12" s="3">
        <f t="shared" si="2"/>
        <v>16.420677157478913</v>
      </c>
      <c r="F12" s="1">
        <f>ASIN(A$29/A12)</f>
        <v>1.1871459425092195</v>
      </c>
      <c r="G12" s="2">
        <f t="shared" si="3"/>
        <v>1.0997801072556925</v>
      </c>
      <c r="H12" s="4">
        <f>A12*H$3</f>
        <v>2742.5960960678435</v>
      </c>
      <c r="I12" s="4">
        <f>SQRT(A$29*A$29-H12*H12)</f>
        <v>5758.215926294656</v>
      </c>
      <c r="J12" s="1">
        <f>ASIN(I12/A12)</f>
        <v>0.9921310400520646</v>
      </c>
    </row>
    <row r="13" spans="1:10" ht="12.75">
      <c r="A13">
        <f>B13+A$29</f>
        <v>6928</v>
      </c>
      <c r="B13">
        <f t="shared" si="4"/>
        <v>550</v>
      </c>
      <c r="C13" s="2">
        <f t="shared" si="0"/>
        <v>0.6276904548863969</v>
      </c>
      <c r="D13" s="2">
        <f t="shared" si="1"/>
        <v>0.6884690201004965</v>
      </c>
      <c r="E13" s="3">
        <f t="shared" si="2"/>
        <v>16.523256482411917</v>
      </c>
      <c r="F13" s="1">
        <f>ASIN(A$29/A13)</f>
        <v>1.169644931790253</v>
      </c>
      <c r="G13" s="2">
        <f t="shared" si="3"/>
        <v>1.0968288823590597</v>
      </c>
      <c r="H13" s="4">
        <f>A13*H$3</f>
        <v>2762.5335495141057</v>
      </c>
      <c r="I13" s="4">
        <f>SQRT(A$29*A$29-H13*H13)</f>
        <v>5748.677446840185</v>
      </c>
      <c r="J13" s="1">
        <f>ASIN(I13/A13)</f>
        <v>0.9787034378179097</v>
      </c>
    </row>
    <row r="14" spans="1:10" ht="12.75">
      <c r="A14">
        <f>B14+A$29</f>
        <v>6978</v>
      </c>
      <c r="B14">
        <f t="shared" si="4"/>
        <v>600</v>
      </c>
      <c r="C14" s="2">
        <f t="shared" si="0"/>
        <v>0.6329650198900816</v>
      </c>
      <c r="D14" s="2">
        <f t="shared" si="1"/>
        <v>0.6926068161118348</v>
      </c>
      <c r="E14" s="3">
        <f t="shared" si="2"/>
        <v>16.622563586684038</v>
      </c>
      <c r="F14" s="1">
        <f>ASIN(A$29/A14)</f>
        <v>1.1530743971237958</v>
      </c>
      <c r="G14" s="2">
        <f t="shared" si="3"/>
        <v>1.094226054122407</v>
      </c>
      <c r="H14" s="4">
        <f>A14*H$3</f>
        <v>2782.471002960368</v>
      </c>
      <c r="I14" s="4">
        <f>SQRT(A$29*A$29-H14*H14)</f>
        <v>5739.053852133183</v>
      </c>
      <c r="J14" s="1">
        <f>ASIN(I14/A14)</f>
        <v>0.965704168266636</v>
      </c>
    </row>
    <row r="15" spans="1:10" ht="12.75">
      <c r="A15">
        <f>B15+A$29</f>
        <v>7028</v>
      </c>
      <c r="B15">
        <f t="shared" si="4"/>
        <v>650</v>
      </c>
      <c r="C15" s="2">
        <f t="shared" si="0"/>
        <v>0.6379784931218473</v>
      </c>
      <c r="D15" s="2">
        <f>1-J15/PI()</f>
        <v>0.6966176727622768</v>
      </c>
      <c r="E15" s="3">
        <f t="shared" si="2"/>
        <v>16.718824146294644</v>
      </c>
      <c r="F15" s="1">
        <f>ASIN(A$29/A15)</f>
        <v>1.1373241064499113</v>
      </c>
      <c r="G15" s="2">
        <f t="shared" si="3"/>
        <v>1.0919140382828392</v>
      </c>
      <c r="H15" s="4">
        <f>A15*H$3</f>
        <v>2802.40845640663</v>
      </c>
      <c r="I15" s="4">
        <f>SQRT(A$29*A$29-H15*H15)</f>
        <v>5729.3447132687525</v>
      </c>
      <c r="J15" s="1">
        <f>ASIN(I15/A15)</f>
        <v>0.9531036904790056</v>
      </c>
    </row>
    <row r="16" spans="1:10" ht="12.75">
      <c r="A16">
        <f>B16+A$29</f>
        <v>7078</v>
      </c>
      <c r="B16">
        <f t="shared" si="4"/>
        <v>700</v>
      </c>
      <c r="C16" s="2">
        <f t="shared" si="0"/>
        <v>0.6427594375301995</v>
      </c>
      <c r="D16" s="2">
        <f>1-J16/PI()</f>
        <v>0.7005099687323666</v>
      </c>
      <c r="E16" s="3">
        <f t="shared" si="2"/>
        <v>16.8122392495768</v>
      </c>
      <c r="F16" s="1">
        <f>ASIN(A$29/A16)</f>
        <v>1.1223043266194106</v>
      </c>
      <c r="G16" s="2">
        <f t="shared" si="3"/>
        <v>1.0898478152636284</v>
      </c>
      <c r="H16" s="4">
        <f>A16*H$3</f>
        <v>2822.3459098528924</v>
      </c>
      <c r="I16" s="4">
        <f>SQRT(A$29*A$29-H16*H16)</f>
        <v>5719.549594604163</v>
      </c>
      <c r="J16" s="1">
        <f>ASIN(I16/A16)</f>
        <v>0.9408756820537745</v>
      </c>
    </row>
    <row r="17" spans="1:10" ht="12.75">
      <c r="A17">
        <f>B17+A$29</f>
        <v>7178</v>
      </c>
      <c r="B17">
        <v>800</v>
      </c>
      <c r="C17" s="2">
        <f>1-F17/PI()</f>
        <v>0.6517144707836597</v>
      </c>
      <c r="D17" s="2">
        <f>1-J17/PI()</f>
        <v>0.7079681532890412</v>
      </c>
      <c r="E17" s="3">
        <f t="shared" si="2"/>
        <v>16.991235678936988</v>
      </c>
      <c r="F17" s="1">
        <f>ASIN(A$29/A17)</f>
        <v>1.0941712599376878</v>
      </c>
      <c r="G17" s="2">
        <f>D17/C17</f>
        <v>1.086316454562899</v>
      </c>
      <c r="H17" s="4">
        <f>A17*H$3</f>
        <v>2862.2208167454173</v>
      </c>
      <c r="I17" s="4">
        <f>SQRT(A$29*A$29-H17*H17)</f>
        <v>5699.699640874876</v>
      </c>
      <c r="J17" s="1">
        <f>ASIN(I17/A17)</f>
        <v>0.917445104241409</v>
      </c>
    </row>
    <row r="18" spans="1:10" ht="12.75">
      <c r="A18">
        <f>B18+A$29</f>
        <v>7778</v>
      </c>
      <c r="B18">
        <v>1400</v>
      </c>
      <c r="C18" s="2">
        <f>1-F18/PI()</f>
        <v>0.6939705079952887</v>
      </c>
      <c r="D18" s="2">
        <f>1-J18/PI()</f>
        <v>0.7457317122534887</v>
      </c>
      <c r="E18" s="3">
        <f t="shared" si="2"/>
        <v>17.897561094083727</v>
      </c>
      <c r="F18" s="1">
        <f>ASIN(A$29/A18)</f>
        <v>0.9614200038638173</v>
      </c>
      <c r="G18" s="2">
        <f>D18/C18</f>
        <v>1.0745870374343796</v>
      </c>
      <c r="H18" s="4">
        <f>A18*H$3</f>
        <v>3101.470258100565</v>
      </c>
      <c r="I18" s="4">
        <f>SQRT(A$29*A$29-H18*H18)</f>
        <v>5573.128945046724</v>
      </c>
      <c r="J18" s="1">
        <f>ASIN(I18/A18)</f>
        <v>0.7988073848252957</v>
      </c>
    </row>
    <row r="19" spans="1:10" ht="12.75">
      <c r="A19">
        <f>B19+A$29</f>
        <v>8378</v>
      </c>
      <c r="B19">
        <v>2000</v>
      </c>
      <c r="C19" s="2">
        <f>1-F19/PI()</f>
        <v>0.7245715018431859</v>
      </c>
      <c r="D19" s="2">
        <f>1-J19/PI()</f>
        <v>0.7753987521139722</v>
      </c>
      <c r="E19" s="3">
        <f t="shared" si="2"/>
        <v>18.609570050735336</v>
      </c>
      <c r="F19" s="1">
        <f>ASIN(A$29/A19)</f>
        <v>0.8652841463987172</v>
      </c>
      <c r="G19" s="2">
        <f>D19/C19</f>
        <v>1.0701480118131759</v>
      </c>
      <c r="H19" s="4">
        <f>A19*H$3</f>
        <v>3340.7196994557125</v>
      </c>
      <c r="I19" s="4">
        <f>SQRT(A$29*A$29-H19*H19)</f>
        <v>5433.09082288052</v>
      </c>
      <c r="J19" s="1">
        <f>ASIN(I19/A19)</f>
        <v>0.7056056303458448</v>
      </c>
    </row>
    <row r="20" spans="1:10" ht="12.75">
      <c r="A20">
        <f>B20+A$29</f>
        <v>10378</v>
      </c>
      <c r="B20">
        <v>4000</v>
      </c>
      <c r="C20" s="2">
        <f>1-F20/PI()</f>
        <v>0.7893298324624137</v>
      </c>
      <c r="D20" s="2">
        <f>1-J20/PI()</f>
        <v>0.8451015209076381</v>
      </c>
      <c r="E20" s="3">
        <f t="shared" si="2"/>
        <v>20.282436501783316</v>
      </c>
      <c r="F20" s="1">
        <f>ASIN(A$29/A20)</f>
        <v>0.6618398506666119</v>
      </c>
      <c r="G20" s="2">
        <f>D20/C20</f>
        <v>1.070657013268126</v>
      </c>
      <c r="H20" s="4">
        <f>A20*H$3</f>
        <v>4138.217837306205</v>
      </c>
      <c r="I20" s="4">
        <f>SQRT(A$29*A$29-H20*H20)</f>
        <v>4853.250161592822</v>
      </c>
      <c r="J20" s="1">
        <f>ASIN(I20/A20)</f>
        <v>0.4866279239687961</v>
      </c>
    </row>
    <row r="21" spans="1:10" ht="12.75">
      <c r="A21">
        <f>B21+A$29</f>
        <v>12756</v>
      </c>
      <c r="B21">
        <v>6378</v>
      </c>
      <c r="C21" s="2">
        <f aca="true" t="shared" si="5" ref="C21:C28">1-F21/PI()</f>
        <v>0.8333333333333333</v>
      </c>
      <c r="D21" s="2">
        <f t="shared" si="1"/>
        <v>0.9024590213339637</v>
      </c>
      <c r="E21" s="3">
        <f>24*D21</f>
        <v>21.65901651201513</v>
      </c>
      <c r="F21" s="1">
        <f>ASIN(A$29/A21)</f>
        <v>0.5235987755982989</v>
      </c>
      <c r="G21" s="2">
        <f aca="true" t="shared" si="6" ref="G21:G28">D21/C21</f>
        <v>1.0829508256007565</v>
      </c>
      <c r="H21" s="4">
        <f>A21*H$3</f>
        <v>5086.443123210441</v>
      </c>
      <c r="I21" s="4">
        <f>SQRT(A$29*A$29-H21*H21)</f>
        <v>3847.9839337431254</v>
      </c>
      <c r="J21" s="1">
        <f>ASIN(I21/A21)</f>
        <v>0.3064340220011784</v>
      </c>
    </row>
    <row r="22" spans="1:10" ht="12.75">
      <c r="A22">
        <f>B22+A$29</f>
        <v>14478</v>
      </c>
      <c r="B22">
        <v>8100</v>
      </c>
      <c r="C22" s="2">
        <f>1-F22/PI()</f>
        <v>0.8547903807356233</v>
      </c>
      <c r="D22" s="2">
        <f>1-J22/PI()</f>
        <v>0.9400393472890963</v>
      </c>
      <c r="E22" s="3">
        <f>24*D22</f>
        <v>22.560944334938313</v>
      </c>
      <c r="F22" s="1">
        <f>ASIN(A$29/A22)</f>
        <v>0.4561894731115366</v>
      </c>
      <c r="G22" s="2">
        <f>D22/C22</f>
        <v>1.0997308445143108</v>
      </c>
      <c r="H22" s="4">
        <f>A22*H$3</f>
        <v>5773.089019899714</v>
      </c>
      <c r="I22" s="4">
        <f>SQRT(A$29*A$29-H22*H22)</f>
        <v>2711.148680598937</v>
      </c>
      <c r="J22" s="1">
        <f>ASIN(I22/A22)</f>
        <v>0.188371946061024</v>
      </c>
    </row>
    <row r="23" spans="1:10" ht="12.75">
      <c r="A23">
        <f>B23+A$29</f>
        <v>15878</v>
      </c>
      <c r="B23">
        <v>9500</v>
      </c>
      <c r="C23" s="2">
        <f>1-F23/PI()</f>
        <v>0.8684236785145344</v>
      </c>
      <c r="D23" s="2">
        <f>1-J23/PI()</f>
        <v>0.9845556655356211</v>
      </c>
      <c r="E23" s="3">
        <f>24*D23</f>
        <v>23.629335972854907</v>
      </c>
      <c r="F23" s="1">
        <f>ASIN(A$29/A23)</f>
        <v>0.41335920496510764</v>
      </c>
      <c r="G23" s="2">
        <f>D23/C23</f>
        <v>1.1337273382731043</v>
      </c>
      <c r="H23" s="4">
        <f>A23*H$3</f>
        <v>6331.337716395059</v>
      </c>
      <c r="I23" s="4">
        <f>SQRT(A$29*A$29-H23*H23)</f>
        <v>770.0952674529285</v>
      </c>
      <c r="J23" s="1">
        <f>ASIN(I23/A23)</f>
        <v>0.04851980769287646</v>
      </c>
    </row>
    <row r="24" spans="1:10" ht="12.75">
      <c r="A24">
        <f>B24+A$29</f>
        <v>15978</v>
      </c>
      <c r="B24">
        <v>9600</v>
      </c>
      <c r="C24" s="2">
        <f t="shared" si="5"/>
        <v>0.8692969839667783</v>
      </c>
      <c r="D24" s="2">
        <f t="shared" si="1"/>
        <v>0.9941393618626362</v>
      </c>
      <c r="E24" s="3">
        <f>24*D24</f>
        <v>23.859344684703267</v>
      </c>
      <c r="F24" s="1">
        <f>ASIN(A$29/A24)</f>
        <v>0.4106156349719982</v>
      </c>
      <c r="G24" s="2">
        <f t="shared" si="6"/>
        <v>1.1436130346687468</v>
      </c>
      <c r="H24" s="4">
        <f>A24*H$3</f>
        <v>6371.2126232875835</v>
      </c>
      <c r="I24" s="4">
        <f>IF(H24&lt;A$29,SQRT(A$29*A$29-H24*H24),0)</f>
        <v>294.16612459790247</v>
      </c>
      <c r="J24" s="1">
        <f>ASIN(I24/A24)</f>
        <v>0.0184117377176903</v>
      </c>
    </row>
    <row r="25" spans="1:10" ht="12.75">
      <c r="A25">
        <f>B25+A$29</f>
        <v>15998</v>
      </c>
      <c r="B25">
        <v>9620</v>
      </c>
      <c r="C25" s="2">
        <f t="shared" si="5"/>
        <v>0.8694702106757755</v>
      </c>
      <c r="D25" s="2">
        <f t="shared" si="1"/>
        <v>1</v>
      </c>
      <c r="F25" s="1">
        <f>ASIN(A$29/A25)</f>
        <v>0.410071427215607</v>
      </c>
      <c r="G25" s="2">
        <f t="shared" si="6"/>
        <v>1.1501256601106244</v>
      </c>
      <c r="H25" s="4">
        <f>A25*H$3</f>
        <v>6379.187604666089</v>
      </c>
      <c r="I25" s="4">
        <f>IF(H25&lt;A$29,SQRT(A$29*A$29-H25*H25),0)</f>
        <v>0</v>
      </c>
      <c r="J25" s="1">
        <f>ASIN(I25/A25)</f>
        <v>0</v>
      </c>
    </row>
    <row r="26" spans="1:10" ht="12.75">
      <c r="A26">
        <f>B26+A$29</f>
        <v>19134</v>
      </c>
      <c r="B26">
        <v>12756</v>
      </c>
      <c r="C26" s="2">
        <f t="shared" si="5"/>
        <v>0.8918265520306072</v>
      </c>
      <c r="D26" s="2">
        <f t="shared" si="1"/>
        <v>1</v>
      </c>
      <c r="F26" s="1">
        <f>ASIN(A$29/A26)</f>
        <v>0.3398369094541219</v>
      </c>
      <c r="G26" s="2">
        <f t="shared" si="6"/>
        <v>1.1212942670557315</v>
      </c>
      <c r="H26" s="4">
        <f>A26*H$3</f>
        <v>7629.664684815661</v>
      </c>
      <c r="I26" s="4">
        <f>IF(H26&lt;A$29,SQRT(A$29*A$29-H26*H26),0)</f>
        <v>0</v>
      </c>
      <c r="J26" s="1">
        <f>ASIN(I26/A26)</f>
        <v>0</v>
      </c>
    </row>
    <row r="27" spans="1:10" ht="12.75">
      <c r="A27">
        <f>B27+A$29</f>
        <v>25512</v>
      </c>
      <c r="B27">
        <v>19134</v>
      </c>
      <c r="C27" s="2">
        <f t="shared" si="5"/>
        <v>0.9195693767448337</v>
      </c>
      <c r="D27" s="2">
        <f t="shared" si="1"/>
        <v>1</v>
      </c>
      <c r="F27" s="1">
        <f>ASIN(A$29/A27)</f>
        <v>0.25268025514207865</v>
      </c>
      <c r="G27" s="2">
        <f t="shared" si="6"/>
        <v>1.0874655303767087</v>
      </c>
      <c r="H27" s="4">
        <f>A27*H$3</f>
        <v>10172.886246420881</v>
      </c>
      <c r="I27" s="4">
        <f>IF(H27&lt;A$29,SQRT(A$29*A$29-H27*H27),0)</f>
        <v>0</v>
      </c>
      <c r="J27" s="1">
        <f>ASIN(I27/A27)</f>
        <v>0</v>
      </c>
    </row>
    <row r="28" spans="1:10" ht="12.75">
      <c r="A28">
        <f>B28+A$29</f>
        <v>39378</v>
      </c>
      <c r="B28">
        <v>33000</v>
      </c>
      <c r="C28" s="2">
        <f t="shared" si="5"/>
        <v>0.9482156666499886</v>
      </c>
      <c r="D28" s="2">
        <f t="shared" si="1"/>
        <v>1</v>
      </c>
      <c r="F28" s="1">
        <f>ASIN(A$29/A28)</f>
        <v>0.16268528122344086</v>
      </c>
      <c r="G28" s="2">
        <f t="shared" si="6"/>
        <v>1.054612400080842</v>
      </c>
      <c r="H28" s="4">
        <f>A28*H$3</f>
        <v>15701.940836138345</v>
      </c>
      <c r="I28" s="4">
        <f>IF(H28&lt;A$29,SQRT(A$29*A$29-H28*H28),0)</f>
        <v>0</v>
      </c>
      <c r="J28" s="1">
        <f>ASIN(I28/A28)</f>
        <v>0</v>
      </c>
    </row>
    <row r="29" spans="1:10" ht="12.75">
      <c r="A29">
        <v>6378</v>
      </c>
      <c r="B29">
        <v>0</v>
      </c>
      <c r="C29" s="2">
        <f>1-F29/PI()</f>
        <v>0.5</v>
      </c>
      <c r="D29" s="2">
        <f>1-J29/PI()</f>
        <v>0.6305555555555556</v>
      </c>
      <c r="E29" s="3">
        <f>24*D29</f>
        <v>15.133333333333336</v>
      </c>
      <c r="F29" s="1">
        <f>ASIN(A$29/A29)</f>
        <v>1.5707963267948966</v>
      </c>
      <c r="G29" t="s">
        <v>12</v>
      </c>
      <c r="H29" s="4">
        <f>A29*H$3</f>
        <v>2543.2215616052204</v>
      </c>
      <c r="I29" s="4">
        <f>SQRT(A$29*A$29-H29*H29)</f>
        <v>5849.0091544283205</v>
      </c>
      <c r="J29" s="1">
        <f>ASIN(I29/A29)</f>
        <v>1.1606439525762289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 Tethers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P. Cate, Jr</dc:creator>
  <cp:keywords/>
  <dc:description/>
  <cp:lastModifiedBy>Henry P. Cate, Jr</cp:lastModifiedBy>
  <dcterms:created xsi:type="dcterms:W3CDTF">2003-08-31T22:56:04Z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